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9980" windowHeight="7890"/>
  </bookViews>
  <sheets>
    <sheet name="CCB" sheetId="1" r:id="rId1"/>
    <sheet name="Payment Schedule" sheetId="3" r:id="rId2"/>
  </sheets>
  <definedNames>
    <definedName name="_xlnm.Print_Area" localSheetId="0">CCB!$A$1:$B$33</definedName>
    <definedName name="_xlnm.Print_Area" localSheetId="1">'Payment Schedule'!$A$1:$D$37</definedName>
  </definedNames>
  <calcPr calcId="144525"/>
</workbook>
</file>

<file path=xl/calcChain.xml><?xml version="1.0" encoding="utf-8"?>
<calcChain xmlns="http://schemas.openxmlformats.org/spreadsheetml/2006/main">
  <c r="J27" i="3" l="1"/>
  <c r="B16" i="1" l="1"/>
  <c r="C16" i="3" l="1"/>
  <c r="C14" i="3"/>
  <c r="C12" i="3"/>
  <c r="I27" i="3" l="1"/>
  <c r="B23" i="1" l="1"/>
  <c r="B18" i="1"/>
  <c r="B20" i="1" l="1"/>
  <c r="B25" i="1"/>
  <c r="L12" i="3" s="1"/>
  <c r="B27" i="1" l="1"/>
  <c r="L23" i="3"/>
  <c r="L22" i="3"/>
  <c r="L24" i="3"/>
  <c r="L25" i="3"/>
  <c r="L26" i="3"/>
  <c r="L21" i="3"/>
  <c r="L11" i="3"/>
  <c r="L27" i="3" l="1"/>
  <c r="K22" i="3"/>
  <c r="K21" i="3"/>
  <c r="K24" i="3"/>
  <c r="K25" i="3"/>
  <c r="K23" i="3"/>
  <c r="K26" i="3"/>
  <c r="M26" i="3" l="1"/>
  <c r="D26" i="3" s="1"/>
  <c r="M21" i="3"/>
  <c r="K27" i="3"/>
  <c r="M25" i="3"/>
  <c r="D25" i="3" s="1"/>
  <c r="M24" i="3"/>
  <c r="D24" i="3" s="1"/>
  <c r="M23" i="3"/>
  <c r="M22" i="3"/>
  <c r="D22" i="3" s="1"/>
  <c r="M27" i="3" l="1"/>
  <c r="D23" i="3" l="1"/>
  <c r="C29" i="3" s="1"/>
  <c r="C31" i="3" l="1"/>
  <c r="D27" i="3"/>
</calcChain>
</file>

<file path=xl/sharedStrings.xml><?xml version="1.0" encoding="utf-8"?>
<sst xmlns="http://schemas.openxmlformats.org/spreadsheetml/2006/main" count="63" uniqueCount="51">
  <si>
    <t>RATE PER SFT (in INR)</t>
  </si>
  <si>
    <t>SNN CLERMONT</t>
  </si>
  <si>
    <t>Apartment Number:</t>
  </si>
  <si>
    <t>Apartment Value</t>
  </si>
  <si>
    <t xml:space="preserve">% on Apt + + + </t>
  </si>
  <si>
    <t>Total:</t>
  </si>
  <si>
    <t>Total</t>
  </si>
  <si>
    <t>Payment Schedule</t>
  </si>
  <si>
    <t>Installments</t>
  </si>
  <si>
    <t>Break up</t>
  </si>
  <si>
    <t>Date</t>
  </si>
  <si>
    <t>Amount (Rs)</t>
  </si>
  <si>
    <t>Booking</t>
  </si>
  <si>
    <t>At the time of Booking</t>
  </si>
  <si>
    <t xml:space="preserve">Sale Agreement </t>
  </si>
  <si>
    <t>(25% - Booking Amount)</t>
  </si>
  <si>
    <t>Signing of Agreement</t>
  </si>
  <si>
    <t xml:space="preserve">1st Installment </t>
  </si>
  <si>
    <t xml:space="preserve">2nd Installment </t>
  </si>
  <si>
    <t xml:space="preserve">3rd Installment </t>
  </si>
  <si>
    <t xml:space="preserve">4th Installment </t>
  </si>
  <si>
    <t>On Completion of top floor Roof</t>
  </si>
  <si>
    <t>On Completion of External Painting</t>
  </si>
  <si>
    <t xml:space="preserve">Intimation -Apartment Handover   </t>
  </si>
  <si>
    <t>Applicant Name:</t>
  </si>
  <si>
    <t>Co-applicant Name:</t>
  </si>
  <si>
    <t>Co-Applicant Name:</t>
  </si>
  <si>
    <t xml:space="preserve">Floor  </t>
  </si>
  <si>
    <t>Super Built-up Area (in sq.ft)</t>
  </si>
  <si>
    <t>Base Rate per Sft (in INR)</t>
  </si>
  <si>
    <t>Floor Rise (in INR)</t>
  </si>
  <si>
    <t>Finishing Charges (in INR)</t>
  </si>
  <si>
    <t>Cost of the Property</t>
  </si>
  <si>
    <t>Other Charges</t>
  </si>
  <si>
    <t>BESCOM &amp; BWSSB Charges</t>
  </si>
  <si>
    <t>Club House Charges</t>
  </si>
  <si>
    <t>Total other Charges</t>
  </si>
  <si>
    <t>Grand Total</t>
  </si>
  <si>
    <t>Note:</t>
  </si>
  <si>
    <t>1. Advance Maintenance @ 85/- per Sq.Ft, Corpus Fund @ 85/- Per Sq.Ft, Legal &amp; Khata Charges @ 40/- per Sq.Ft, plus Applicable Taxes shall be paid at the time of Registration.</t>
  </si>
  <si>
    <t xml:space="preserve">6% + 25% of Other Charges  </t>
  </si>
  <si>
    <t>Total Receipts:</t>
  </si>
  <si>
    <t>Balance Due:</t>
  </si>
  <si>
    <t>On Completion of 33rd Floor roof</t>
  </si>
  <si>
    <t xml:space="preserve">56% + 75% of Other Charges  </t>
  </si>
  <si>
    <t>Total Due: (2nd Installment)</t>
  </si>
  <si>
    <t>2. The Prices above is exclusive of Stamp Duty and Registration Charges, which will be extra &amp; as applicable as per the Statutory requirements.</t>
  </si>
  <si>
    <t>3. TDS @ 1% to be deducted  while making Payment to IBROX, and the same to be remitted to Income Tax department.</t>
  </si>
  <si>
    <r>
      <t xml:space="preserve">4. All Cheque's or DD's should be in favor of </t>
    </r>
    <r>
      <rPr>
        <b/>
        <sz val="11"/>
        <color theme="1"/>
        <rFont val="Calibri"/>
        <family val="2"/>
        <scheme val="minor"/>
      </rPr>
      <t>IBROX Real Estate Development Private Limited</t>
    </r>
    <r>
      <rPr>
        <sz val="11"/>
        <color theme="1"/>
        <rFont val="Calibri"/>
        <family val="2"/>
        <scheme val="minor"/>
      </rPr>
      <t>.</t>
    </r>
  </si>
  <si>
    <t>CAR PARK CHARGES (01 No's)</t>
  </si>
  <si>
    <t>1. Advance Maintenance @ 85/- per Sq.Ft, Corpus Fund @ 85/- Per Sq.Ft, Legal &amp; Khata Charges @ 40/- per Sq.Ft, GAIL Charges of Rs. 5,620/- plus Applicable Taxes shall be paid at the time of Registration.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</si>
</sst>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Bookman Old Style"/>
      <family val="1"/>
    </font>
    <font>
      <b/>
      <sz val="15"/>
      <color theme="1"/>
      <name val="Baskerville Old Face"/>
      <family val="1"/>
    </font>
    <font>
      <b/>
      <sz val="16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7">
    <xf numFmtId="0" fontId="0" fillId="0" borderId="0" xfId="0"/>
    <xf numFmtId="3" fontId="3" fillId="0" borderId="6" xfId="1" applyNumberFormat="1" applyFont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6" fillId="3" borderId="12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9" fontId="0" fillId="0" borderId="0" xfId="0" applyNumberForma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 wrapText="1"/>
    </xf>
    <xf numFmtId="9" fontId="1" fillId="0" borderId="13" xfId="1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6" fillId="0" borderId="4" xfId="2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164" fontId="1" fillId="0" borderId="14" xfId="3" applyNumberFormat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2" borderId="3" xfId="1" applyNumberFormat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3" fontId="1" fillId="0" borderId="23" xfId="2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3" fontId="1" fillId="0" borderId="24" xfId="2" applyNumberFormat="1" applyFont="1" applyBorder="1" applyAlignment="1">
      <alignment vertical="center"/>
    </xf>
    <xf numFmtId="3" fontId="1" fillId="0" borderId="25" xfId="2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3305175</xdr:colOff>
      <xdr:row>4</xdr:row>
      <xdr:rowOff>154249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5772150" cy="86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952499</xdr:colOff>
      <xdr:row>4</xdr:row>
      <xdr:rowOff>133859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81699" cy="895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33"/>
  <sheetViews>
    <sheetView tabSelected="1" zoomScaleNormal="100" workbookViewId="0">
      <selection activeCell="H12" sqref="H12"/>
    </sheetView>
  </sheetViews>
  <sheetFormatPr defaultRowHeight="15" x14ac:dyDescent="0.25"/>
  <cols>
    <col min="1" max="1" width="37" style="9" customWidth="1"/>
    <col min="2" max="2" width="49.7109375" style="9" customWidth="1"/>
    <col min="3" max="4" width="9.140625" style="9"/>
    <col min="5" max="5" width="10.140625" style="9" bestFit="1" customWidth="1"/>
    <col min="6" max="16384" width="9.140625" style="9"/>
  </cols>
  <sheetData>
    <row r="8" spans="1:2" ht="15.75" thickBot="1" x14ac:dyDescent="0.3"/>
    <row r="9" spans="1:2" s="10" customFormat="1" ht="19.5" customHeight="1" thickBot="1" x14ac:dyDescent="0.3">
      <c r="A9" s="54" t="s">
        <v>1</v>
      </c>
      <c r="B9" s="55"/>
    </row>
    <row r="10" spans="1:2" s="10" customFormat="1" ht="19.5" customHeight="1" thickBot="1" x14ac:dyDescent="0.3">
      <c r="A10" s="25" t="s">
        <v>24</v>
      </c>
      <c r="B10" s="44"/>
    </row>
    <row r="11" spans="1:2" s="10" customFormat="1" ht="19.5" customHeight="1" thickBot="1" x14ac:dyDescent="0.3">
      <c r="A11" s="25" t="s">
        <v>25</v>
      </c>
      <c r="B11" s="44"/>
    </row>
    <row r="12" spans="1:2" ht="16.5" thickBot="1" x14ac:dyDescent="0.3">
      <c r="A12" s="25" t="s">
        <v>2</v>
      </c>
      <c r="B12" s="36"/>
    </row>
    <row r="13" spans="1:2" ht="15.75" thickBot="1" x14ac:dyDescent="0.3">
      <c r="A13" s="7" t="s">
        <v>27</v>
      </c>
      <c r="B13" s="45">
        <v>2</v>
      </c>
    </row>
    <row r="14" spans="1:2" x14ac:dyDescent="0.25">
      <c r="A14" s="1" t="s">
        <v>28</v>
      </c>
      <c r="B14" s="51">
        <v>3124</v>
      </c>
    </row>
    <row r="15" spans="1:2" x14ac:dyDescent="0.25">
      <c r="A15" s="2" t="s">
        <v>29</v>
      </c>
      <c r="B15" s="46">
        <v>9500</v>
      </c>
    </row>
    <row r="16" spans="1:2" x14ac:dyDescent="0.25">
      <c r="A16" s="2" t="s">
        <v>30</v>
      </c>
      <c r="B16" s="46">
        <f>IF(B13&gt;2,((B13-2)*53),0)</f>
        <v>0</v>
      </c>
    </row>
    <row r="17" spans="1:6" x14ac:dyDescent="0.25">
      <c r="A17" s="2" t="s">
        <v>31</v>
      </c>
      <c r="B17" s="46">
        <v>0</v>
      </c>
    </row>
    <row r="18" spans="1:6" x14ac:dyDescent="0.25">
      <c r="A18" s="2" t="s">
        <v>0</v>
      </c>
      <c r="B18" s="46">
        <f>SUM(B15:B17)</f>
        <v>9500</v>
      </c>
    </row>
    <row r="19" spans="1:6" ht="15.75" thickBot="1" x14ac:dyDescent="0.3">
      <c r="A19" s="8" t="s">
        <v>49</v>
      </c>
      <c r="B19" s="52">
        <v>500000</v>
      </c>
    </row>
    <row r="20" spans="1:6" ht="15.75" thickBot="1" x14ac:dyDescent="0.3">
      <c r="A20" s="3" t="s">
        <v>32</v>
      </c>
      <c r="B20" s="24">
        <f>(B14*B18)+B19</f>
        <v>30178000</v>
      </c>
    </row>
    <row r="21" spans="1:6" ht="15.75" thickBot="1" x14ac:dyDescent="0.3">
      <c r="A21" s="4"/>
      <c r="B21" s="47"/>
      <c r="E21" s="23"/>
    </row>
    <row r="22" spans="1:6" x14ac:dyDescent="0.25">
      <c r="A22" s="5" t="s">
        <v>33</v>
      </c>
      <c r="B22" s="48"/>
    </row>
    <row r="23" spans="1:6" x14ac:dyDescent="0.25">
      <c r="A23" s="2" t="s">
        <v>34</v>
      </c>
      <c r="B23" s="49">
        <f>275*B14</f>
        <v>859100</v>
      </c>
    </row>
    <row r="24" spans="1:6" ht="15.75" thickBot="1" x14ac:dyDescent="0.3">
      <c r="A24" s="6" t="s">
        <v>35</v>
      </c>
      <c r="B24" s="50">
        <v>600000</v>
      </c>
      <c r="E24" s="23"/>
    </row>
    <row r="25" spans="1:6" ht="15.75" thickBot="1" x14ac:dyDescent="0.3">
      <c r="A25" s="3" t="s">
        <v>36</v>
      </c>
      <c r="B25" s="24">
        <f>SUM(B23:B24)</f>
        <v>1459100</v>
      </c>
    </row>
    <row r="26" spans="1:6" ht="15.75" thickBot="1" x14ac:dyDescent="0.3">
      <c r="A26" s="4"/>
      <c r="B26" s="47"/>
    </row>
    <row r="27" spans="1:6" s="16" customFormat="1" ht="23.25" customHeight="1" thickBot="1" x14ac:dyDescent="0.3">
      <c r="A27" s="3" t="s">
        <v>37</v>
      </c>
      <c r="B27" s="24">
        <f>B20+B25</f>
        <v>31637100</v>
      </c>
      <c r="F27" s="35"/>
    </row>
    <row r="29" spans="1:6" x14ac:dyDescent="0.25">
      <c r="A29" s="9" t="s">
        <v>38</v>
      </c>
    </row>
    <row r="30" spans="1:6" ht="51" customHeight="1" x14ac:dyDescent="0.25">
      <c r="A30" s="56" t="s">
        <v>50</v>
      </c>
      <c r="B30" s="56"/>
    </row>
    <row r="31" spans="1:6" ht="32.25" customHeight="1" x14ac:dyDescent="0.25">
      <c r="A31" s="56" t="s">
        <v>46</v>
      </c>
      <c r="B31" s="56"/>
    </row>
    <row r="32" spans="1:6" ht="32.25" customHeight="1" x14ac:dyDescent="0.25">
      <c r="A32" s="56" t="s">
        <v>47</v>
      </c>
      <c r="B32" s="56"/>
    </row>
    <row r="33" spans="1:2" x14ac:dyDescent="0.25">
      <c r="A33" s="53" t="s">
        <v>48</v>
      </c>
      <c r="B33" s="53"/>
    </row>
  </sheetData>
  <mergeCells count="5">
    <mergeCell ref="A33:B33"/>
    <mergeCell ref="A9:B9"/>
    <mergeCell ref="A30:B30"/>
    <mergeCell ref="A31:B31"/>
    <mergeCell ref="A32:B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37"/>
  <sheetViews>
    <sheetView zoomScaleNormal="100" workbookViewId="0">
      <selection activeCell="G16" sqref="G16"/>
    </sheetView>
  </sheetViews>
  <sheetFormatPr defaultRowHeight="15" x14ac:dyDescent="0.25"/>
  <cols>
    <col min="1" max="1" width="15.140625" bestFit="1" customWidth="1"/>
    <col min="2" max="2" width="26.7109375" customWidth="1"/>
    <col min="3" max="3" width="33.5703125" customWidth="1"/>
    <col min="4" max="4" width="14.28515625" customWidth="1"/>
    <col min="5" max="5" width="9.140625" customWidth="1"/>
    <col min="8" max="8" width="9.140625" hidden="1" customWidth="1"/>
    <col min="9" max="10" width="13.7109375" hidden="1" customWidth="1"/>
    <col min="11" max="12" width="16.28515625" hidden="1" customWidth="1"/>
    <col min="13" max="13" width="11.5703125" hidden="1" customWidth="1"/>
    <col min="14" max="14" width="9.140625" customWidth="1"/>
  </cols>
  <sheetData>
    <row r="9" spans="1:12" ht="15.75" thickBot="1" x14ac:dyDescent="0.3"/>
    <row r="10" spans="1:12" s="9" customFormat="1" ht="27.75" customHeight="1" thickBot="1" x14ac:dyDescent="0.3">
      <c r="A10" s="57" t="s">
        <v>1</v>
      </c>
      <c r="B10" s="58"/>
      <c r="C10" s="58"/>
      <c r="D10" s="59"/>
    </row>
    <row r="11" spans="1:12" s="9" customFormat="1" ht="15.75" thickBot="1" x14ac:dyDescent="0.3">
      <c r="A11" s="11"/>
      <c r="B11" s="11"/>
      <c r="C11" s="11"/>
      <c r="D11" s="11"/>
      <c r="K11" t="s">
        <v>3</v>
      </c>
      <c r="L11" s="12">
        <f>CCB!B20</f>
        <v>30178000</v>
      </c>
    </row>
    <row r="12" spans="1:12" s="9" customFormat="1" ht="18" customHeight="1" thickBot="1" x14ac:dyDescent="0.3">
      <c r="A12" s="64" t="s">
        <v>24</v>
      </c>
      <c r="B12" s="65"/>
      <c r="C12" s="60">
        <f>CCB!B10</f>
        <v>0</v>
      </c>
      <c r="D12" s="61"/>
      <c r="K12" s="9" t="s">
        <v>33</v>
      </c>
      <c r="L12" s="23">
        <f>CCB!B25</f>
        <v>1459100</v>
      </c>
    </row>
    <row r="13" spans="1:12" s="9" customFormat="1" ht="15.75" thickBot="1" x14ac:dyDescent="0.3">
      <c r="A13" s="34"/>
      <c r="B13" s="34"/>
      <c r="C13" s="11"/>
      <c r="D13" s="11"/>
    </row>
    <row r="14" spans="1:12" s="9" customFormat="1" ht="18" customHeight="1" thickBot="1" x14ac:dyDescent="0.3">
      <c r="A14" s="64" t="s">
        <v>26</v>
      </c>
      <c r="B14" s="65"/>
      <c r="C14" s="60">
        <f>CCB!B11</f>
        <v>0</v>
      </c>
      <c r="D14" s="61"/>
    </row>
    <row r="15" spans="1:12" s="9" customFormat="1" ht="15.75" thickBot="1" x14ac:dyDescent="0.3">
      <c r="A15" s="34"/>
      <c r="B15" s="34"/>
      <c r="C15" s="11"/>
      <c r="D15" s="11"/>
    </row>
    <row r="16" spans="1:12" s="9" customFormat="1" ht="18" customHeight="1" thickBot="1" x14ac:dyDescent="0.3">
      <c r="A16" s="64" t="s">
        <v>2</v>
      </c>
      <c r="B16" s="66"/>
      <c r="C16" s="60">
        <f>CCB!B12</f>
        <v>0</v>
      </c>
      <c r="D16" s="61"/>
    </row>
    <row r="17" spans="1:13" s="11" customFormat="1" ht="18.75" customHeight="1" x14ac:dyDescent="0.25">
      <c r="A17"/>
      <c r="B17"/>
      <c r="C17"/>
      <c r="D17"/>
    </row>
    <row r="18" spans="1:13" ht="15.75" thickBot="1" x14ac:dyDescent="0.3">
      <c r="M18" s="15"/>
    </row>
    <row r="19" spans="1:13" ht="20.25" thickBot="1" x14ac:dyDescent="0.3">
      <c r="A19" s="62" t="s">
        <v>7</v>
      </c>
      <c r="B19" s="63"/>
      <c r="C19" s="63"/>
      <c r="D19" s="63"/>
    </row>
    <row r="20" spans="1:13" s="11" customFormat="1" ht="27.75" customHeight="1" x14ac:dyDescent="0.25">
      <c r="A20" s="37" t="s">
        <v>8</v>
      </c>
      <c r="B20" s="38" t="s">
        <v>9</v>
      </c>
      <c r="C20" s="38" t="s">
        <v>10</v>
      </c>
      <c r="D20" s="39" t="s">
        <v>11</v>
      </c>
      <c r="I20" s="11" t="s">
        <v>4</v>
      </c>
      <c r="J20" s="11" t="s">
        <v>4</v>
      </c>
      <c r="K20" s="11" t="s">
        <v>3</v>
      </c>
      <c r="L20" s="11" t="s">
        <v>33</v>
      </c>
      <c r="M20" s="11" t="s">
        <v>6</v>
      </c>
    </row>
    <row r="21" spans="1:13" ht="24.95" customHeight="1" x14ac:dyDescent="0.25">
      <c r="A21" s="27" t="s">
        <v>12</v>
      </c>
      <c r="B21" s="20"/>
      <c r="C21" s="19" t="s">
        <v>13</v>
      </c>
      <c r="D21" s="28">
        <v>1000000</v>
      </c>
      <c r="I21" s="13">
        <v>0</v>
      </c>
      <c r="J21" s="13">
        <v>0</v>
      </c>
      <c r="K21" s="14">
        <f t="shared" ref="K21:K26" si="0">$L$11*I21</f>
        <v>0</v>
      </c>
      <c r="L21" s="14">
        <f t="shared" ref="L21:L26" si="1">$L$12*J21</f>
        <v>0</v>
      </c>
      <c r="M21" s="15">
        <f t="shared" ref="M21:M26" si="2">K21+L21</f>
        <v>0</v>
      </c>
    </row>
    <row r="22" spans="1:13" ht="24.95" customHeight="1" x14ac:dyDescent="0.25">
      <c r="A22" s="29" t="s">
        <v>14</v>
      </c>
      <c r="B22" s="21" t="s">
        <v>15</v>
      </c>
      <c r="C22" s="26" t="s">
        <v>16</v>
      </c>
      <c r="D22" s="28">
        <f>M22-D21</f>
        <v>6544500</v>
      </c>
      <c r="I22" s="13">
        <v>0.25</v>
      </c>
      <c r="J22" s="13">
        <v>0</v>
      </c>
      <c r="K22" s="14">
        <f t="shared" si="0"/>
        <v>7544500</v>
      </c>
      <c r="L22" s="14">
        <f t="shared" si="1"/>
        <v>0</v>
      </c>
      <c r="M22" s="15">
        <f t="shared" si="2"/>
        <v>7544500</v>
      </c>
    </row>
    <row r="23" spans="1:13" ht="24.95" customHeight="1" x14ac:dyDescent="0.25">
      <c r="A23" s="29" t="s">
        <v>17</v>
      </c>
      <c r="B23" s="21" t="s">
        <v>44</v>
      </c>
      <c r="C23" s="26" t="s">
        <v>43</v>
      </c>
      <c r="D23" s="28">
        <f>M23</f>
        <v>17994005</v>
      </c>
      <c r="I23" s="13">
        <v>0.56000000000000005</v>
      </c>
      <c r="J23" s="13">
        <v>0.75</v>
      </c>
      <c r="K23" s="14">
        <f t="shared" si="0"/>
        <v>16899680</v>
      </c>
      <c r="L23" s="14">
        <f t="shared" si="1"/>
        <v>1094325</v>
      </c>
      <c r="M23" s="15">
        <f t="shared" si="2"/>
        <v>17994005</v>
      </c>
    </row>
    <row r="24" spans="1:13" ht="24.95" customHeight="1" x14ac:dyDescent="0.25">
      <c r="A24" s="29" t="s">
        <v>18</v>
      </c>
      <c r="B24" s="22">
        <v>7.0000000000000007E-2</v>
      </c>
      <c r="C24" s="26" t="s">
        <v>21</v>
      </c>
      <c r="D24" s="28">
        <f t="shared" ref="D24:D25" si="3">M24</f>
        <v>2112460</v>
      </c>
      <c r="I24" s="13">
        <v>7.0000000000000007E-2</v>
      </c>
      <c r="J24" s="13">
        <v>0</v>
      </c>
      <c r="K24" s="14">
        <f t="shared" si="0"/>
        <v>2112460</v>
      </c>
      <c r="L24" s="14">
        <f t="shared" si="1"/>
        <v>0</v>
      </c>
      <c r="M24" s="15">
        <f t="shared" si="2"/>
        <v>2112460</v>
      </c>
    </row>
    <row r="25" spans="1:13" ht="24.95" customHeight="1" x14ac:dyDescent="0.25">
      <c r="A25" s="29" t="s">
        <v>19</v>
      </c>
      <c r="B25" s="22">
        <v>0.06</v>
      </c>
      <c r="C25" s="26" t="s">
        <v>22</v>
      </c>
      <c r="D25" s="28">
        <f t="shared" si="3"/>
        <v>1810680</v>
      </c>
      <c r="I25" s="13">
        <v>0.06</v>
      </c>
      <c r="J25" s="13">
        <v>0</v>
      </c>
      <c r="K25" s="14">
        <f t="shared" si="0"/>
        <v>1810680</v>
      </c>
      <c r="L25" s="14">
        <f t="shared" si="1"/>
        <v>0</v>
      </c>
      <c r="M25" s="15">
        <f t="shared" si="2"/>
        <v>1810680</v>
      </c>
    </row>
    <row r="26" spans="1:13" ht="24.95" customHeight="1" x14ac:dyDescent="0.25">
      <c r="A26" s="29" t="s">
        <v>20</v>
      </c>
      <c r="B26" s="21" t="s">
        <v>40</v>
      </c>
      <c r="C26" s="26" t="s">
        <v>23</v>
      </c>
      <c r="D26" s="28">
        <f>M26</f>
        <v>2175455</v>
      </c>
      <c r="I26" s="13">
        <v>0.06</v>
      </c>
      <c r="J26" s="13">
        <v>0.25</v>
      </c>
      <c r="K26" s="14">
        <f t="shared" si="0"/>
        <v>1810680</v>
      </c>
      <c r="L26" s="14">
        <f t="shared" si="1"/>
        <v>364775</v>
      </c>
      <c r="M26" s="15">
        <f t="shared" si="2"/>
        <v>2175455</v>
      </c>
    </row>
    <row r="27" spans="1:13" s="16" customFormat="1" ht="33" customHeight="1" thickBot="1" x14ac:dyDescent="0.3">
      <c r="A27" s="30"/>
      <c r="B27" s="31"/>
      <c r="C27" s="32" t="s">
        <v>6</v>
      </c>
      <c r="D27" s="33">
        <f>SUM(D21:D26)</f>
        <v>31637100</v>
      </c>
      <c r="H27" s="16" t="s">
        <v>5</v>
      </c>
      <c r="I27" s="17">
        <f>SUM(I21:I26)</f>
        <v>1.0000000000000002</v>
      </c>
      <c r="J27" s="17">
        <f>SUM(J21:J26)</f>
        <v>1</v>
      </c>
      <c r="K27" s="18">
        <f>SUM(K21:K26)</f>
        <v>30178000</v>
      </c>
      <c r="L27" s="18">
        <f>SUM(L21:L26)</f>
        <v>1459100</v>
      </c>
      <c r="M27" s="18">
        <f t="shared" ref="M27" si="4">SUM(M21:M26)</f>
        <v>31637100</v>
      </c>
    </row>
    <row r="29" spans="1:13" ht="19.5" customHeight="1" x14ac:dyDescent="0.25">
      <c r="B29" s="40" t="s">
        <v>45</v>
      </c>
      <c r="C29" s="41">
        <f>SUM(D21:D24)</f>
        <v>27650965</v>
      </c>
    </row>
    <row r="30" spans="1:13" ht="19.5" customHeight="1" x14ac:dyDescent="0.25">
      <c r="B30" s="40" t="s">
        <v>41</v>
      </c>
      <c r="C30" s="40">
        <v>0</v>
      </c>
    </row>
    <row r="31" spans="1:13" ht="19.5" customHeight="1" x14ac:dyDescent="0.25">
      <c r="B31" s="42" t="s">
        <v>42</v>
      </c>
      <c r="C31" s="43">
        <f>C29-C30</f>
        <v>27650965</v>
      </c>
    </row>
    <row r="33" spans="1:4" s="9" customFormat="1" x14ac:dyDescent="0.25">
      <c r="A33" s="9" t="s">
        <v>38</v>
      </c>
    </row>
    <row r="34" spans="1:4" s="9" customFormat="1" ht="32.25" customHeight="1" x14ac:dyDescent="0.25">
      <c r="A34" s="56" t="s">
        <v>39</v>
      </c>
      <c r="B34" s="56"/>
      <c r="C34" s="56"/>
      <c r="D34" s="56"/>
    </row>
    <row r="35" spans="1:4" s="9" customFormat="1" ht="32.25" customHeight="1" x14ac:dyDescent="0.25">
      <c r="A35" s="56" t="s">
        <v>46</v>
      </c>
      <c r="B35" s="56"/>
      <c r="C35" s="56"/>
      <c r="D35" s="56"/>
    </row>
    <row r="36" spans="1:4" s="9" customFormat="1" ht="32.25" customHeight="1" x14ac:dyDescent="0.25">
      <c r="A36" s="56" t="s">
        <v>47</v>
      </c>
      <c r="B36" s="56"/>
      <c r="C36" s="56"/>
      <c r="D36" s="56"/>
    </row>
    <row r="37" spans="1:4" x14ac:dyDescent="0.25">
      <c r="A37" s="53" t="s">
        <v>48</v>
      </c>
      <c r="B37" s="53"/>
      <c r="C37" s="53"/>
      <c r="D37" s="53"/>
    </row>
  </sheetData>
  <mergeCells count="12">
    <mergeCell ref="A37:D37"/>
    <mergeCell ref="A10:D10"/>
    <mergeCell ref="C12:D12"/>
    <mergeCell ref="C14:D14"/>
    <mergeCell ref="C16:D16"/>
    <mergeCell ref="A36:D36"/>
    <mergeCell ref="A34:D34"/>
    <mergeCell ref="A35:D35"/>
    <mergeCell ref="A19:D19"/>
    <mergeCell ref="A12:B12"/>
    <mergeCell ref="A14:B14"/>
    <mergeCell ref="A16:B16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CCB</vt:lpstr>
      <vt:lpstr>Payment Schedule</vt:lpstr>
      <vt:lpstr>CCB!Print_Area</vt:lpstr>
      <vt:lpstr>'Payment Schedule'!Print_Area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AdmiN</cp:lastModifiedBy>
  <cp:lastPrinted>2019-03-25T11:55:52Z</cp:lastPrinted>
  <dcterms:created xsi:type="dcterms:W3CDTF">2016-01-18T06:01:10Z</dcterms:created>
  <dcterms:modified xsi:type="dcterms:W3CDTF">2019-04-21T09:46:17Z</dcterms:modified>
</cp:coreProperties>
</file>